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<sst xmlns="http://schemas.openxmlformats.org/spreadsheetml/2006/main" count="44" uniqueCount="43">
  <si>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月份</t>
  </si>
  <si>
    <t>每人
每月
午餐費</t>
  </si>
  <si>
    <r>
      <t>收</t>
    </r>
    <r>
      <rPr>
        <sz val="12"/>
        <rFont val="Tahoma"/>
        <family val="2"/>
      </rPr>
      <t xml:space="preserve">     </t>
    </r>
    <r>
      <rPr>
        <sz val="12"/>
        <rFont val="標楷體"/>
        <family val="4"/>
      </rPr>
      <t>入</t>
    </r>
    <r>
      <rPr>
        <sz val="12"/>
        <rFont val="Tahoma"/>
        <family val="2"/>
      </rPr>
      <t xml:space="preserve">      </t>
    </r>
    <r>
      <rPr>
        <sz val="12"/>
        <rFont val="標楷體"/>
        <family val="4"/>
      </rPr>
      <t>部</t>
    </r>
    <r>
      <rPr>
        <sz val="12"/>
        <rFont val="Tahoma"/>
        <family val="2"/>
      </rPr>
      <t xml:space="preserve">     </t>
    </r>
    <r>
      <rPr>
        <sz val="12"/>
        <rFont val="標楷體"/>
        <family val="4"/>
      </rPr>
      <t>份</t>
    </r>
  </si>
  <si>
    <r>
      <t>支</t>
    </r>
    <r>
      <rPr>
        <sz val="12"/>
        <rFont val="Tahoma"/>
        <family val="2"/>
      </rPr>
      <t xml:space="preserve">              </t>
    </r>
    <r>
      <rPr>
        <sz val="12"/>
        <rFont val="標楷體"/>
        <family val="4"/>
      </rPr>
      <t>出</t>
    </r>
    <r>
      <rPr>
        <sz val="12"/>
        <rFont val="Tahoma"/>
        <family val="2"/>
      </rPr>
      <t xml:space="preserve">              </t>
    </r>
    <r>
      <rPr>
        <sz val="12"/>
        <rFont val="標楷體"/>
        <family val="4"/>
      </rPr>
      <t>部</t>
    </r>
    <r>
      <rPr>
        <sz val="12"/>
        <rFont val="Tahoma"/>
        <family val="2"/>
      </rPr>
      <t xml:space="preserve">              </t>
    </r>
    <r>
      <rPr>
        <sz val="12"/>
        <rFont val="標楷體"/>
        <family val="4"/>
      </rPr>
      <t>份</t>
    </r>
  </si>
  <si>
    <t>上月
結存</t>
  </si>
  <si>
    <t>本月
午餐費</t>
  </si>
  <si>
    <t>補繳
以前月份
午餐費</t>
  </si>
  <si>
    <t>中低低收入戶學生
補助費</t>
  </si>
  <si>
    <t>清寒學生
補助費</t>
  </si>
  <si>
    <t>烹調人員工作
補貼費</t>
  </si>
  <si>
    <t>其他
收入</t>
  </si>
  <si>
    <t>合計</t>
  </si>
  <si>
    <t>主食</t>
  </si>
  <si>
    <t>副食</t>
  </si>
  <si>
    <t>食油</t>
  </si>
  <si>
    <t>調味品</t>
  </si>
  <si>
    <t>人事費</t>
  </si>
  <si>
    <r>
      <t xml:space="preserve">燃料費
</t>
    </r>
    <r>
      <rPr>
        <sz val="10"/>
        <rFont val="Tahoma"/>
        <family val="2"/>
      </rPr>
      <t>(</t>
    </r>
    <r>
      <rPr>
        <sz val="10"/>
        <rFont val="標楷體"/>
        <family val="4"/>
      </rPr>
      <t>水電</t>
    </r>
    <r>
      <rPr>
        <sz val="10"/>
        <rFont val="Tahoma"/>
        <family val="2"/>
      </rPr>
      <t>)</t>
    </r>
  </si>
  <si>
    <t>維護
設備費</t>
  </si>
  <si>
    <t>雜支</t>
  </si>
  <si>
    <t>本月
結存</t>
  </si>
  <si>
    <r>
      <t>7</t>
    </r>
    <r>
      <rPr>
        <sz val="12"/>
        <rFont val="標楷體"/>
        <family val="4"/>
      </rPr>
      <t>月</t>
    </r>
  </si>
  <si>
    <r>
      <t>8</t>
    </r>
    <r>
      <rPr>
        <sz val="12"/>
        <rFont val="標楷體"/>
        <family val="4"/>
      </rPr>
      <t>月</t>
    </r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</si>
  <si>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</si>
  <si>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</si>
  <si>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</si>
  <si>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</si>
  <si>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</si>
  <si>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</si>
  <si>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</si>
  <si>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</si>
  <si>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</si>
  <si>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</si>
  <si>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</si>
  <si>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</si>
  <si>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</si>
  <si>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</si>
  <si>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</si>
  <si>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製表：</t>
    </r>
    <r>
      <rPr>
        <sz val="12"/>
        <rFont val="Tahoma"/>
        <family val="2"/>
      </rPr>
      <t xml:space="preserve">                   </t>
    </r>
    <r>
      <rPr>
        <sz val="12"/>
        <rFont val="標楷體"/>
        <family val="4"/>
      </rPr>
      <t>出納：</t>
    </r>
    <r>
      <rPr>
        <sz val="12"/>
        <rFont val="Tahoma"/>
        <family val="2"/>
      </rPr>
      <t xml:space="preserve">                   </t>
    </r>
    <r>
      <rPr>
        <sz val="12"/>
        <rFont val="標楷體"/>
        <family val="4"/>
      </rPr>
      <t>主計：</t>
    </r>
    <r>
      <rPr>
        <sz val="12"/>
        <rFont val="Tahoma"/>
        <family val="2"/>
      </rPr>
      <t xml:space="preserve">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校長：</t>
    </r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</si>
  <si>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ahoma"/>
        <family val="2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ahoma"/>
        <family val="2"/>
      </rPr>
      <t>7</t>
    </r>
    <r>
      <rPr>
        <sz val="12"/>
        <rFont val="標楷體"/>
        <family val="4"/>
      </rPr>
      <t>月</t>
    </r>
    <r>
      <rPr>
        <sz val="12"/>
        <rFont val="Tahoma"/>
        <family val="2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ahoma"/>
        <family val="2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</si>
  <si>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102學年度（102年7月至103年6月）學校午餐費收支結算表</t>
  </si>
  <si>
    <t>嘉義縣鹿草鄉重寮國民小學</t>
  </si>
  <si>
    <r>
      <t>一、</t>
    </r>
    <r>
      <rPr>
        <sz val="12"/>
        <rFont val="Tahoma"/>
        <family val="2"/>
      </rPr>
      <t>102</t>
    </r>
    <r>
      <rPr>
        <sz val="12"/>
        <rFont val="標楷體"/>
        <family val="4"/>
      </rPr>
      <t>學年度編製教職員工人數（</t>
    </r>
    <r>
      <rPr>
        <sz val="12"/>
        <rFont val="Tahoma"/>
        <family val="2"/>
      </rPr>
      <t xml:space="preserve">  14  </t>
    </r>
    <r>
      <rPr>
        <sz val="12"/>
        <rFont val="標楷體"/>
        <family val="4"/>
      </rPr>
      <t>）人，學校生人數（</t>
    </r>
    <r>
      <rPr>
        <sz val="12"/>
        <rFont val="Tahoma"/>
        <family val="2"/>
      </rPr>
      <t xml:space="preserve">   53   </t>
    </r>
    <r>
      <rPr>
        <sz val="12"/>
        <rFont val="標楷體"/>
        <family val="4"/>
      </rPr>
      <t>）人總合計（</t>
    </r>
    <r>
      <rPr>
        <sz val="12"/>
        <rFont val="Tahoma"/>
        <family val="2"/>
      </rPr>
      <t xml:space="preserve">    67   </t>
    </r>
    <r>
      <rPr>
        <sz val="12"/>
        <rFont val="標楷體"/>
        <family val="4"/>
      </rPr>
      <t>）人。
二、本學年度尚有應收未收款</t>
    </r>
    <r>
      <rPr>
        <sz val="12"/>
        <rFont val="Tahoma"/>
        <family val="2"/>
      </rPr>
      <t xml:space="preserve">  0   </t>
    </r>
    <r>
      <rPr>
        <sz val="12"/>
        <rFont val="標楷體"/>
        <family val="4"/>
      </rPr>
      <t>元，應付未付款</t>
    </r>
    <r>
      <rPr>
        <sz val="12"/>
        <rFont val="Tahoma"/>
        <family val="2"/>
      </rPr>
      <t xml:space="preserve"> 0 </t>
    </r>
    <r>
      <rPr>
        <sz val="12"/>
        <rFont val="標楷體"/>
        <family val="4"/>
      </rPr>
      <t>元。
三、其他收入包括下列各項：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</si>
</sst>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43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ahoma"/>
      <family val="2"/>
    </font>
    <font>
      <sz val="10"/>
      <name val="Tahoma"/>
      <family val="2"/>
    </font>
    <font>
      <sz val="9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33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176" fontId="4" fillId="33" borderId="10" xfId="0" applyNumberFormat="1" applyFont="1" applyFill="1" applyBorder="1" applyAlignment="1" applyProtection="1">
      <alignment horizontal="right" vertical="center"/>
      <protection/>
    </xf>
    <xf numFmtId="176" fontId="4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9">
          <cell r="F49">
            <v>160697</v>
          </cell>
          <cell r="P49">
            <v>156092</v>
          </cell>
        </row>
      </sheetData>
      <sheetData sheetId="3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1573</v>
          </cell>
        </row>
        <row r="9">
          <cell r="E9">
            <v>3032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4">
        <row r="49">
          <cell r="P49">
            <v>156092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6">
        <row r="49">
          <cell r="P49">
            <v>176420</v>
          </cell>
        </row>
        <row r="52">
          <cell r="F52">
            <v>39680</v>
          </cell>
          <cell r="K52">
            <v>1250</v>
          </cell>
        </row>
      </sheetData>
      <sheetData sheetId="7">
        <row r="4">
          <cell r="E4">
            <v>0</v>
          </cell>
        </row>
        <row r="5">
          <cell r="E5">
            <v>0</v>
          </cell>
        </row>
        <row r="6">
          <cell r="E6">
            <v>4320</v>
          </cell>
        </row>
        <row r="7">
          <cell r="E7">
            <v>3170</v>
          </cell>
        </row>
        <row r="8">
          <cell r="E8">
            <v>1188</v>
          </cell>
        </row>
        <row r="9">
          <cell r="E9">
            <v>5083</v>
          </cell>
        </row>
        <row r="10">
          <cell r="E10">
            <v>0</v>
          </cell>
        </row>
        <row r="11">
          <cell r="E11">
            <v>6841</v>
          </cell>
        </row>
      </sheetData>
      <sheetData sheetId="8">
        <row r="49">
          <cell r="P49">
            <v>163601</v>
          </cell>
        </row>
        <row r="52">
          <cell r="F52">
            <v>39680</v>
          </cell>
        </row>
      </sheetData>
      <sheetData sheetId="9">
        <row r="4">
          <cell r="E4">
            <v>0</v>
          </cell>
        </row>
        <row r="5">
          <cell r="E5">
            <v>24696</v>
          </cell>
        </row>
        <row r="6">
          <cell r="E6">
            <v>0</v>
          </cell>
        </row>
        <row r="7">
          <cell r="E7">
            <v>865</v>
          </cell>
        </row>
        <row r="8">
          <cell r="E8">
            <v>22081</v>
          </cell>
        </row>
        <row r="9">
          <cell r="E9">
            <v>4857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10">
        <row r="49">
          <cell r="P49">
            <v>217652</v>
          </cell>
        </row>
        <row r="52">
          <cell r="F52">
            <v>39680</v>
          </cell>
          <cell r="H52">
            <v>2480</v>
          </cell>
          <cell r="I52">
            <v>7440</v>
          </cell>
          <cell r="J52">
            <v>72000</v>
          </cell>
          <cell r="K52">
            <v>-3306</v>
          </cell>
        </row>
      </sheetData>
      <sheetData sheetId="11">
        <row r="4">
          <cell r="E4">
            <v>0</v>
          </cell>
        </row>
        <row r="5">
          <cell r="E5">
            <v>24274</v>
          </cell>
        </row>
        <row r="6">
          <cell r="E6">
            <v>200</v>
          </cell>
        </row>
        <row r="7">
          <cell r="E7">
            <v>2279</v>
          </cell>
        </row>
        <row r="8">
          <cell r="E8">
            <v>30026</v>
          </cell>
        </row>
        <row r="9">
          <cell r="E9">
            <v>6184</v>
          </cell>
        </row>
        <row r="10">
          <cell r="E10">
            <v>0</v>
          </cell>
        </row>
        <row r="11">
          <cell r="E11">
            <v>1280</v>
          </cell>
        </row>
      </sheetData>
      <sheetData sheetId="12">
        <row r="49">
          <cell r="P49">
            <v>208668</v>
          </cell>
        </row>
        <row r="52">
          <cell r="F52">
            <v>39680</v>
          </cell>
          <cell r="K52">
            <v>319</v>
          </cell>
        </row>
      </sheetData>
      <sheetData sheetId="13">
        <row r="4">
          <cell r="E4">
            <v>0</v>
          </cell>
        </row>
        <row r="5">
          <cell r="E5">
            <v>27085</v>
          </cell>
        </row>
        <row r="6">
          <cell r="E6">
            <v>0</v>
          </cell>
        </row>
        <row r="7">
          <cell r="E7">
            <v>3140</v>
          </cell>
        </row>
        <row r="8">
          <cell r="E8">
            <v>11603</v>
          </cell>
        </row>
        <row r="9">
          <cell r="E9">
            <v>6760</v>
          </cell>
        </row>
        <row r="10">
          <cell r="E10">
            <v>0</v>
          </cell>
        </row>
        <row r="11">
          <cell r="E11">
            <v>395</v>
          </cell>
        </row>
      </sheetData>
      <sheetData sheetId="14">
        <row r="49">
          <cell r="P49">
            <v>174489</v>
          </cell>
        </row>
        <row r="52">
          <cell r="F52">
            <v>39680</v>
          </cell>
        </row>
      </sheetData>
      <sheetData sheetId="15">
        <row r="4">
          <cell r="E4">
            <v>0</v>
          </cell>
        </row>
        <row r="5">
          <cell r="E5">
            <v>27032</v>
          </cell>
        </row>
        <row r="6">
          <cell r="E6">
            <v>3820</v>
          </cell>
        </row>
        <row r="7">
          <cell r="E7">
            <v>1180</v>
          </cell>
        </row>
        <row r="8">
          <cell r="E8">
            <v>40187</v>
          </cell>
        </row>
        <row r="9">
          <cell r="E9">
            <v>1640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16">
        <row r="49">
          <cell r="P49">
            <v>150334</v>
          </cell>
        </row>
      </sheetData>
      <sheetData sheetId="17">
        <row r="4">
          <cell r="E4">
            <v>0</v>
          </cell>
        </row>
        <row r="5">
          <cell r="E5">
            <v>14807</v>
          </cell>
        </row>
        <row r="6">
          <cell r="E6">
            <v>0</v>
          </cell>
        </row>
        <row r="7">
          <cell r="E7">
            <v>3690</v>
          </cell>
        </row>
        <row r="8">
          <cell r="E8">
            <v>1235</v>
          </cell>
        </row>
        <row r="9">
          <cell r="E9">
            <v>2223</v>
          </cell>
        </row>
        <row r="10">
          <cell r="E10">
            <v>0</v>
          </cell>
        </row>
        <row r="11">
          <cell r="E11">
            <v>2200</v>
          </cell>
        </row>
      </sheetData>
      <sheetData sheetId="18">
        <row r="49">
          <cell r="P49">
            <v>104946</v>
          </cell>
        </row>
        <row r="52">
          <cell r="F52">
            <v>9300</v>
          </cell>
          <cell r="K52">
            <v>-1792</v>
          </cell>
        </row>
      </sheetData>
      <sheetData sheetId="19">
        <row r="4">
          <cell r="E4">
            <v>2680</v>
          </cell>
        </row>
        <row r="5">
          <cell r="E5">
            <v>13872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8545</v>
          </cell>
        </row>
        <row r="9">
          <cell r="E9">
            <v>1699</v>
          </cell>
        </row>
        <row r="10">
          <cell r="E10">
            <v>0</v>
          </cell>
        </row>
        <row r="11">
          <cell r="E11">
            <v>26100</v>
          </cell>
        </row>
      </sheetData>
      <sheetData sheetId="20">
        <row r="50">
          <cell r="P50">
            <v>161500</v>
          </cell>
        </row>
        <row r="53">
          <cell r="F53">
            <v>9300</v>
          </cell>
          <cell r="I53">
            <v>12400</v>
          </cell>
          <cell r="K53">
            <v>100000</v>
          </cell>
        </row>
      </sheetData>
      <sheetData sheetId="21">
        <row r="4">
          <cell r="E4">
            <v>3072</v>
          </cell>
        </row>
        <row r="5">
          <cell r="E5">
            <v>23188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33861</v>
          </cell>
        </row>
        <row r="9">
          <cell r="E9">
            <v>5025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22">
        <row r="49">
          <cell r="P49">
            <v>219834</v>
          </cell>
        </row>
        <row r="52">
          <cell r="F52">
            <v>9130</v>
          </cell>
          <cell r="J52">
            <v>90000</v>
          </cell>
        </row>
      </sheetData>
      <sheetData sheetId="23">
        <row r="4">
          <cell r="E4">
            <v>7622</v>
          </cell>
        </row>
        <row r="5">
          <cell r="E5">
            <v>23897</v>
          </cell>
        </row>
        <row r="6">
          <cell r="E6">
            <v>700</v>
          </cell>
        </row>
        <row r="7">
          <cell r="E7">
            <v>2700</v>
          </cell>
        </row>
        <row r="8">
          <cell r="E8">
            <v>0</v>
          </cell>
        </row>
        <row r="9">
          <cell r="E9">
            <v>3347</v>
          </cell>
        </row>
        <row r="10">
          <cell r="E10">
            <v>0</v>
          </cell>
        </row>
        <row r="11">
          <cell r="E11">
            <v>2530</v>
          </cell>
        </row>
      </sheetData>
      <sheetData sheetId="24">
        <row r="49">
          <cell r="P49">
            <v>130919</v>
          </cell>
        </row>
        <row r="52">
          <cell r="F52">
            <v>30780</v>
          </cell>
          <cell r="G52">
            <v>280</v>
          </cell>
          <cell r="K52">
            <v>-136</v>
          </cell>
        </row>
      </sheetData>
      <sheetData sheetId="25">
        <row r="4">
          <cell r="E4">
            <v>20520</v>
          </cell>
        </row>
        <row r="5">
          <cell r="E5">
            <v>46380</v>
          </cell>
        </row>
        <row r="6">
          <cell r="E6">
            <v>4220</v>
          </cell>
        </row>
        <row r="7">
          <cell r="E7">
            <v>480</v>
          </cell>
        </row>
        <row r="8">
          <cell r="E8">
            <v>34746</v>
          </cell>
        </row>
        <row r="9">
          <cell r="E9">
            <v>4493</v>
          </cell>
        </row>
        <row r="10">
          <cell r="E10">
            <v>0</v>
          </cell>
        </row>
        <row r="11">
          <cell r="E11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D10" sqref="D10"/>
    </sheetView>
  </sheetViews>
  <sheetFormatPr defaultColWidth="9.00390625" defaultRowHeight="16.5"/>
  <cols>
    <col min="1" max="1" width="5.25390625" style="31" customWidth="1"/>
    <col min="2" max="2" width="6.375" style="31" customWidth="1"/>
    <col min="3" max="3" width="9.875" style="31" customWidth="1"/>
    <col min="4" max="4" width="11.375" style="31" customWidth="1"/>
    <col min="5" max="5" width="8.125" style="31" customWidth="1"/>
    <col min="6" max="6" width="9.50390625" style="31" customWidth="1"/>
    <col min="7" max="7" width="9.375" style="31" customWidth="1"/>
    <col min="8" max="8" width="10.25390625" style="31" customWidth="1"/>
    <col min="9" max="9" width="10.125" style="31" customWidth="1"/>
    <col min="10" max="10" width="12.75390625" style="31" customWidth="1"/>
    <col min="11" max="11" width="10.625" style="31" customWidth="1"/>
    <col min="12" max="12" width="11.625" style="31" customWidth="1"/>
    <col min="13" max="13" width="8.625" style="31" customWidth="1"/>
    <col min="14" max="14" width="8.75390625" style="31" customWidth="1"/>
    <col min="15" max="15" width="8.875" style="31" customWidth="1"/>
    <col min="16" max="17" width="8.375" style="31" customWidth="1"/>
    <col min="18" max="18" width="8.25390625" style="31" customWidth="1"/>
    <col min="19" max="19" width="12.625" style="31" customWidth="1"/>
    <col min="20" max="20" width="14.125" style="31" customWidth="1"/>
  </cols>
  <sheetData>
    <row r="1" spans="1:20" ht="21">
      <c r="A1" s="40" t="s">
        <v>41</v>
      </c>
      <c r="B1" s="40"/>
      <c r="C1" s="40"/>
      <c r="D1" s="40"/>
      <c r="E1" s="40"/>
      <c r="F1" s="40"/>
      <c r="G1" s="40"/>
      <c r="H1" s="40"/>
      <c r="I1" s="41" t="s">
        <v>40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6.5">
      <c r="A2" s="42" t="s">
        <v>0</v>
      </c>
      <c r="B2" s="43" t="s">
        <v>1</v>
      </c>
      <c r="C2" s="42" t="s">
        <v>2</v>
      </c>
      <c r="D2" s="33"/>
      <c r="E2" s="33"/>
      <c r="F2" s="33"/>
      <c r="G2" s="33"/>
      <c r="H2" s="33"/>
      <c r="I2" s="33"/>
      <c r="J2" s="45"/>
      <c r="K2" s="46" t="s">
        <v>3</v>
      </c>
      <c r="L2" s="33"/>
      <c r="M2" s="33"/>
      <c r="N2" s="33"/>
      <c r="O2" s="33"/>
      <c r="P2" s="33"/>
      <c r="Q2" s="33"/>
      <c r="R2" s="33"/>
      <c r="S2" s="33"/>
      <c r="T2" s="33"/>
    </row>
    <row r="3" spans="1:20" ht="42.75">
      <c r="A3" s="33"/>
      <c r="B3" s="44"/>
      <c r="C3" s="2" t="s">
        <v>4</v>
      </c>
      <c r="D3" s="2" t="s">
        <v>5</v>
      </c>
      <c r="E3" s="5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6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" t="s">
        <v>17</v>
      </c>
      <c r="Q3" s="2" t="s">
        <v>18</v>
      </c>
      <c r="R3" s="8" t="s">
        <v>19</v>
      </c>
      <c r="S3" s="2" t="s">
        <v>20</v>
      </c>
      <c r="T3" s="1" t="s">
        <v>11</v>
      </c>
    </row>
    <row r="4" spans="1:20" ht="16.5">
      <c r="A4" s="9" t="s">
        <v>21</v>
      </c>
      <c r="B4" s="4"/>
      <c r="C4" s="10">
        <f>'[1]07分類帳'!$F$49</f>
        <v>160697</v>
      </c>
      <c r="D4" s="11">
        <f>'[1]07分類帳'!$F$52</f>
        <v>0</v>
      </c>
      <c r="E4" s="12">
        <f>'[1]07分類帳'!$G$52</f>
        <v>0</v>
      </c>
      <c r="F4" s="12">
        <f>'[1]07分類帳'!$H$52</f>
        <v>0</v>
      </c>
      <c r="G4" s="11">
        <f>'[1]07分類帳'!$I$52</f>
        <v>0</v>
      </c>
      <c r="H4" s="11">
        <f>'[1]07分類帳'!$J$52</f>
        <v>0</v>
      </c>
      <c r="I4" s="11">
        <f>'[1]07分類帳'!$K$52</f>
        <v>0</v>
      </c>
      <c r="J4" s="13">
        <f>SUM(C4:I4)</f>
        <v>160697</v>
      </c>
      <c r="K4" s="14">
        <f>'[1]07結算'!$E$4</f>
        <v>0</v>
      </c>
      <c r="L4" s="15">
        <f>'[1]07結算'!$E$5</f>
        <v>0</v>
      </c>
      <c r="M4" s="15">
        <f>'[1]07結算'!$E$6</f>
        <v>0</v>
      </c>
      <c r="N4" s="15">
        <f>'[1]07結算'!$E$7</f>
        <v>0</v>
      </c>
      <c r="O4" s="15">
        <f>'[1]07結算'!$E$8</f>
        <v>1573</v>
      </c>
      <c r="P4" s="16">
        <f>'[1]07結算'!$E$9</f>
        <v>3032</v>
      </c>
      <c r="Q4" s="16">
        <f>'[1]07結算'!$E$10</f>
        <v>0</v>
      </c>
      <c r="R4" s="15">
        <f>'[1]07結算'!$E$11</f>
        <v>0</v>
      </c>
      <c r="S4" s="17">
        <f>'[1]07分類帳'!$P$49</f>
        <v>156092</v>
      </c>
      <c r="T4" s="18">
        <f>SUM(K4:S4)</f>
        <v>160697</v>
      </c>
    </row>
    <row r="5" spans="1:20" ht="16.5">
      <c r="A5" s="9" t="s">
        <v>22</v>
      </c>
      <c r="B5" s="4"/>
      <c r="C5" s="19">
        <f>S4</f>
        <v>156092</v>
      </c>
      <c r="D5" s="11">
        <f>'[1]08分類帳'!$F$52</f>
        <v>0</v>
      </c>
      <c r="E5" s="12">
        <f>'[1]08分類帳'!$G$52</f>
        <v>0</v>
      </c>
      <c r="F5" s="12">
        <f>'[1]08分類帳'!$H$52</f>
        <v>0</v>
      </c>
      <c r="G5" s="11">
        <f>'[1]08分類帳'!$I$52</f>
        <v>0</v>
      </c>
      <c r="H5" s="11">
        <f>'[1]08分類帳'!$J$52</f>
        <v>0</v>
      </c>
      <c r="I5" s="11">
        <f>'[1]08分類帳'!$K$52</f>
        <v>0</v>
      </c>
      <c r="J5" s="13">
        <f>SUM(C5:I5)</f>
        <v>156092</v>
      </c>
      <c r="K5" s="14">
        <f>'[1]08結算'!$E$4</f>
        <v>0</v>
      </c>
      <c r="L5" s="15">
        <f>'[1]08結算'!$E$5</f>
        <v>0</v>
      </c>
      <c r="M5" s="15">
        <f>'[1]08結算'!$E$6</f>
        <v>0</v>
      </c>
      <c r="N5" s="15">
        <f>'[1]08結算'!$E$7</f>
        <v>0</v>
      </c>
      <c r="O5" s="15">
        <f>'[1]08結算'!$E$8</f>
        <v>0</v>
      </c>
      <c r="P5" s="16">
        <f>'[1]08結算'!$E$9</f>
        <v>0</v>
      </c>
      <c r="Q5" s="16">
        <f>'[1]08結算'!$E$10</f>
        <v>0</v>
      </c>
      <c r="R5" s="15">
        <f>'[1]08結算'!$E$11</f>
        <v>0</v>
      </c>
      <c r="S5" s="17">
        <f>'[1]08分類帳'!$P$49</f>
        <v>156092</v>
      </c>
      <c r="T5" s="18">
        <f>SUM(K5:S5)</f>
        <v>156092</v>
      </c>
    </row>
    <row r="6" spans="1:20" ht="16.5">
      <c r="A6" s="9" t="s">
        <v>23</v>
      </c>
      <c r="B6" s="3">
        <v>620</v>
      </c>
      <c r="C6" s="20">
        <f>S5</f>
        <v>156092</v>
      </c>
      <c r="D6" s="11">
        <f>'[1]09分類帳'!$F$52</f>
        <v>39680</v>
      </c>
      <c r="E6" s="12">
        <f>'[1]09分類帳'!$G$52</f>
        <v>0</v>
      </c>
      <c r="F6" s="12">
        <f>'[1]09分類帳'!$H$52</f>
        <v>0</v>
      </c>
      <c r="G6" s="11">
        <f>'[1]09分類帳'!$I$52</f>
        <v>0</v>
      </c>
      <c r="H6" s="11">
        <f>'[1]09分類帳'!$J$52</f>
        <v>0</v>
      </c>
      <c r="I6" s="11">
        <f>'[1]09分類帳'!$K$52</f>
        <v>1250</v>
      </c>
      <c r="J6" s="21">
        <f>SUM(C6:I6)</f>
        <v>197022</v>
      </c>
      <c r="K6" s="14">
        <f>'[1]09結算'!$E$4</f>
        <v>0</v>
      </c>
      <c r="L6" s="15">
        <f>'[1]09結算'!$E$5</f>
        <v>0</v>
      </c>
      <c r="M6" s="15">
        <f>'[1]09結算'!$E$6</f>
        <v>4320</v>
      </c>
      <c r="N6" s="15">
        <f>'[1]09結算'!$E$7</f>
        <v>3170</v>
      </c>
      <c r="O6" s="15">
        <f>'[1]09結算'!$E$8</f>
        <v>1188</v>
      </c>
      <c r="P6" s="16">
        <f>'[1]09結算'!$E$9</f>
        <v>5083</v>
      </c>
      <c r="Q6" s="16">
        <f>'[1]09結算'!$E$10</f>
        <v>0</v>
      </c>
      <c r="R6" s="15">
        <f>'[1]09結算'!$E$11</f>
        <v>6841</v>
      </c>
      <c r="S6" s="17">
        <f>'[1]09分類帳'!$P$49</f>
        <v>176420</v>
      </c>
      <c r="T6" s="22">
        <f aca="true" t="shared" si="0" ref="T6:T11">SUM(K6:S6)</f>
        <v>197022</v>
      </c>
    </row>
    <row r="7" spans="1:20" ht="16.5">
      <c r="A7" s="9" t="s">
        <v>24</v>
      </c>
      <c r="B7" s="3">
        <v>620</v>
      </c>
      <c r="C7" s="22">
        <f>S6</f>
        <v>176420</v>
      </c>
      <c r="D7" s="11">
        <f>'[1]10分類帳'!$F$52</f>
        <v>39680</v>
      </c>
      <c r="E7" s="12">
        <f>'[1]10分類帳'!$G$52</f>
        <v>0</v>
      </c>
      <c r="F7" s="12">
        <f>'[1]10分類帳'!$H$52</f>
        <v>0</v>
      </c>
      <c r="G7" s="11">
        <f>'[1]10分類帳'!$I$52</f>
        <v>0</v>
      </c>
      <c r="H7" s="11">
        <f>'[1]10分類帳'!$J$52</f>
        <v>0</v>
      </c>
      <c r="I7" s="11">
        <f>'[1]10分類帳'!$K$52</f>
        <v>0</v>
      </c>
      <c r="J7" s="21">
        <f>SUM(C7:I7)</f>
        <v>216100</v>
      </c>
      <c r="K7" s="14">
        <f>'[1]10結算'!$E$4</f>
        <v>0</v>
      </c>
      <c r="L7" s="15">
        <f>'[1]10結算'!$E$5</f>
        <v>24696</v>
      </c>
      <c r="M7" s="15">
        <f>'[1]10結算'!$E$6</f>
        <v>0</v>
      </c>
      <c r="N7" s="15">
        <f>'[1]10結算'!$E$7</f>
        <v>865</v>
      </c>
      <c r="O7" s="15">
        <f>'[1]10結算'!$E$8</f>
        <v>22081</v>
      </c>
      <c r="P7" s="16">
        <f>'[1]10結算'!$E$9</f>
        <v>4857</v>
      </c>
      <c r="Q7" s="16">
        <f>'[1]10結算'!$E$10</f>
        <v>0</v>
      </c>
      <c r="R7" s="15">
        <f>'[1]10結算'!$E$11</f>
        <v>0</v>
      </c>
      <c r="S7" s="17">
        <f>'[1]10分類帳'!$P$49</f>
        <v>163601</v>
      </c>
      <c r="T7" s="22">
        <f t="shared" si="0"/>
        <v>216100</v>
      </c>
    </row>
    <row r="8" spans="1:20" ht="16.5">
      <c r="A8" s="9" t="s">
        <v>25</v>
      </c>
      <c r="B8" s="3">
        <v>620</v>
      </c>
      <c r="C8" s="22">
        <f>S7</f>
        <v>163601</v>
      </c>
      <c r="D8" s="11">
        <f>'[1]11分類帳'!$F$52</f>
        <v>39680</v>
      </c>
      <c r="E8" s="12">
        <f>'[1]11分類帳'!$G$52</f>
        <v>0</v>
      </c>
      <c r="F8" s="12">
        <f>'[1]11分類帳'!$H$52</f>
        <v>2480</v>
      </c>
      <c r="G8" s="11">
        <f>'[1]11分類帳'!$I$52</f>
        <v>7440</v>
      </c>
      <c r="H8" s="11">
        <f>'[1]11分類帳'!$J$52</f>
        <v>72000</v>
      </c>
      <c r="I8" s="11">
        <f>'[1]11分類帳'!$K$52</f>
        <v>-3306</v>
      </c>
      <c r="J8" s="21">
        <f aca="true" t="shared" si="1" ref="J8:J16">SUM(C8:I8)</f>
        <v>281895</v>
      </c>
      <c r="K8" s="14">
        <f>'[1]11結算'!$E$4</f>
        <v>0</v>
      </c>
      <c r="L8" s="15">
        <f>'[1]11結算'!$E$5</f>
        <v>24274</v>
      </c>
      <c r="M8" s="15">
        <f>'[1]11結算'!$E$6</f>
        <v>200</v>
      </c>
      <c r="N8" s="15">
        <f>'[1]11結算'!$E$7</f>
        <v>2279</v>
      </c>
      <c r="O8" s="15">
        <f>'[1]11結算'!$E$8</f>
        <v>30026</v>
      </c>
      <c r="P8" s="16">
        <f>'[1]11結算'!$E$9</f>
        <v>6184</v>
      </c>
      <c r="Q8" s="16">
        <f>'[1]11結算'!$E$10</f>
        <v>0</v>
      </c>
      <c r="R8" s="15">
        <f>'[1]11結算'!$E$11</f>
        <v>1280</v>
      </c>
      <c r="S8" s="17">
        <f>'[1]11分類帳'!$P$49</f>
        <v>217652</v>
      </c>
      <c r="T8" s="22">
        <f t="shared" si="0"/>
        <v>281895</v>
      </c>
    </row>
    <row r="9" spans="1:20" ht="16.5">
      <c r="A9" s="9" t="s">
        <v>26</v>
      </c>
      <c r="B9" s="3">
        <v>620</v>
      </c>
      <c r="C9" s="22">
        <f aca="true" t="shared" si="2" ref="C9:C15">S8</f>
        <v>217652</v>
      </c>
      <c r="D9" s="11">
        <f>'[1]12分類帳'!$F$52</f>
        <v>39680</v>
      </c>
      <c r="E9" s="12">
        <f>'[1]12分類帳'!$G$52</f>
        <v>0</v>
      </c>
      <c r="F9" s="12">
        <f>'[1]12分類帳'!$H$52</f>
        <v>0</v>
      </c>
      <c r="G9" s="11">
        <f>'[1]12分類帳'!$I$52</f>
        <v>0</v>
      </c>
      <c r="H9" s="11">
        <f>'[1]12分類帳'!$J$52</f>
        <v>0</v>
      </c>
      <c r="I9" s="11">
        <f>'[1]12分類帳'!$K$52</f>
        <v>319</v>
      </c>
      <c r="J9" s="21">
        <f t="shared" si="1"/>
        <v>257651</v>
      </c>
      <c r="K9" s="14">
        <f>'[1]12結算'!$E$4</f>
        <v>0</v>
      </c>
      <c r="L9" s="15">
        <f>'[1]12結算'!$E$5</f>
        <v>27085</v>
      </c>
      <c r="M9" s="15">
        <f>'[1]12結算'!$E$6</f>
        <v>0</v>
      </c>
      <c r="N9" s="15">
        <f>'[1]12結算'!$E$7</f>
        <v>3140</v>
      </c>
      <c r="O9" s="15">
        <f>'[1]12結算'!$E$8</f>
        <v>11603</v>
      </c>
      <c r="P9" s="16">
        <f>'[1]12結算'!$E$9</f>
        <v>6760</v>
      </c>
      <c r="Q9" s="16">
        <f>'[1]12結算'!$E$10</f>
        <v>0</v>
      </c>
      <c r="R9" s="15">
        <f>'[1]12結算'!$E$11</f>
        <v>395</v>
      </c>
      <c r="S9" s="17">
        <f>'[1]12分類帳'!$P$49</f>
        <v>208668</v>
      </c>
      <c r="T9" s="22">
        <f t="shared" si="0"/>
        <v>257651</v>
      </c>
    </row>
    <row r="10" spans="1:20" ht="16.5">
      <c r="A10" s="9" t="s">
        <v>27</v>
      </c>
      <c r="B10" s="3">
        <v>620</v>
      </c>
      <c r="C10" s="22">
        <f t="shared" si="2"/>
        <v>208668</v>
      </c>
      <c r="D10" s="11">
        <f>'[1]01分類帳'!$F$52</f>
        <v>39680</v>
      </c>
      <c r="E10" s="12">
        <f>'[1]01分類帳'!$G$52</f>
        <v>0</v>
      </c>
      <c r="F10" s="12">
        <f>'[1]01分類帳'!$H$52</f>
        <v>0</v>
      </c>
      <c r="G10" s="11">
        <f>'[1]01分類帳'!$I$52</f>
        <v>0</v>
      </c>
      <c r="H10" s="11">
        <f>'[1]01分類帳'!$J$52</f>
        <v>0</v>
      </c>
      <c r="I10" s="11">
        <f>'[1]01分類帳'!$K$52</f>
        <v>0</v>
      </c>
      <c r="J10" s="21">
        <f t="shared" si="1"/>
        <v>248348</v>
      </c>
      <c r="K10" s="14">
        <f>'[1]01結算'!$E$4</f>
        <v>0</v>
      </c>
      <c r="L10" s="15">
        <f>'[1]01結算'!$E$5</f>
        <v>27032</v>
      </c>
      <c r="M10" s="15">
        <f>'[1]01結算'!$E$6</f>
        <v>3820</v>
      </c>
      <c r="N10" s="15">
        <f>'[1]01結算'!$E$7</f>
        <v>1180</v>
      </c>
      <c r="O10" s="15">
        <f>'[1]01結算'!$E$8</f>
        <v>40187</v>
      </c>
      <c r="P10" s="16">
        <f>'[1]01結算'!$E$9</f>
        <v>1640</v>
      </c>
      <c r="Q10" s="16">
        <f>'[1]01結算'!$E$10</f>
        <v>0</v>
      </c>
      <c r="R10" s="15">
        <f>'[1]01結算'!$E$11</f>
        <v>0</v>
      </c>
      <c r="S10" s="17">
        <f>'[1]01分類帳'!$P$49</f>
        <v>174489</v>
      </c>
      <c r="T10" s="22">
        <f t="shared" si="0"/>
        <v>248348</v>
      </c>
    </row>
    <row r="11" spans="1:20" ht="16.5">
      <c r="A11" s="9" t="s">
        <v>28</v>
      </c>
      <c r="B11" s="3"/>
      <c r="C11" s="22">
        <f t="shared" si="2"/>
        <v>174489</v>
      </c>
      <c r="D11" s="11">
        <f>'[1]02分類帳'!$F$52</f>
        <v>0</v>
      </c>
      <c r="E11" s="12">
        <f>'[1]02分類帳'!$G$52</f>
        <v>0</v>
      </c>
      <c r="F11" s="12">
        <f>'[1]02分類帳'!$H$52</f>
        <v>0</v>
      </c>
      <c r="G11" s="11">
        <f>'[1]02分類帳'!$I$52</f>
        <v>0</v>
      </c>
      <c r="H11" s="11">
        <f>'[1]02分類帳'!$J$52</f>
        <v>0</v>
      </c>
      <c r="I11" s="11">
        <f>'[1]02分類帳'!$K$52</f>
        <v>0</v>
      </c>
      <c r="J11" s="21">
        <f t="shared" si="1"/>
        <v>174489</v>
      </c>
      <c r="K11" s="14">
        <f>'[1]02結算'!$E$4</f>
        <v>0</v>
      </c>
      <c r="L11" s="15">
        <f>'[1]02結算'!$E$5</f>
        <v>14807</v>
      </c>
      <c r="M11" s="15">
        <f>'[1]02結算'!$E$6</f>
        <v>0</v>
      </c>
      <c r="N11" s="15">
        <f>'[1]02結算'!$E$7</f>
        <v>3690</v>
      </c>
      <c r="O11" s="15">
        <f>'[1]02結算'!$E$8</f>
        <v>1235</v>
      </c>
      <c r="P11" s="16">
        <f>'[1]02結算'!$E$9</f>
        <v>2223</v>
      </c>
      <c r="Q11" s="16">
        <f>'[1]02結算'!$E$10</f>
        <v>0</v>
      </c>
      <c r="R11" s="15">
        <f>'[1]02結算'!$E$11</f>
        <v>2200</v>
      </c>
      <c r="S11" s="17">
        <f>'[1]02分類帳'!$P$49</f>
        <v>150334</v>
      </c>
      <c r="T11" s="22">
        <f t="shared" si="0"/>
        <v>174489</v>
      </c>
    </row>
    <row r="12" spans="1:20" ht="16.5">
      <c r="A12" s="9" t="s">
        <v>29</v>
      </c>
      <c r="B12" s="3">
        <v>620</v>
      </c>
      <c r="C12" s="22">
        <f t="shared" si="2"/>
        <v>150334</v>
      </c>
      <c r="D12" s="11">
        <f>'[1]03分類帳'!$F$52</f>
        <v>9300</v>
      </c>
      <c r="E12" s="12">
        <f>'[1]03分類帳'!$G$52</f>
        <v>0</v>
      </c>
      <c r="F12" s="12">
        <f>'[1]03分類帳'!$H$52</f>
        <v>0</v>
      </c>
      <c r="G12" s="11">
        <f>'[1]03分類帳'!$I$52</f>
        <v>0</v>
      </c>
      <c r="H12" s="11">
        <f>'[1]03分類帳'!$J$52</f>
        <v>0</v>
      </c>
      <c r="I12" s="11">
        <f>'[1]03分類帳'!$K$52</f>
        <v>-1792</v>
      </c>
      <c r="J12" s="21">
        <f t="shared" si="1"/>
        <v>157842</v>
      </c>
      <c r="K12" s="14">
        <f>'[1]03結算'!$E$4</f>
        <v>2680</v>
      </c>
      <c r="L12" s="15">
        <f>'[1]03結算'!$E$5</f>
        <v>13872</v>
      </c>
      <c r="M12" s="15">
        <f>'[1]03結算'!$E$6</f>
        <v>0</v>
      </c>
      <c r="N12" s="15">
        <f>'[1]03結算'!$E$7</f>
        <v>0</v>
      </c>
      <c r="O12" s="15">
        <f>'[1]03結算'!$E$8</f>
        <v>8545</v>
      </c>
      <c r="P12" s="16">
        <f>'[1]03結算'!$E$9</f>
        <v>1699</v>
      </c>
      <c r="Q12" s="16">
        <f>'[1]03結算'!$E$10</f>
        <v>0</v>
      </c>
      <c r="R12" s="15">
        <f>'[1]03結算'!$E$11</f>
        <v>26100</v>
      </c>
      <c r="S12" s="17">
        <f>'[1]03分類帳'!$P$49</f>
        <v>104946</v>
      </c>
      <c r="T12" s="22">
        <f>SUM(K12:S12)</f>
        <v>157842</v>
      </c>
    </row>
    <row r="13" spans="1:20" ht="16.5">
      <c r="A13" s="9" t="s">
        <v>30</v>
      </c>
      <c r="B13" s="3">
        <v>620</v>
      </c>
      <c r="C13" s="22">
        <f t="shared" si="2"/>
        <v>104946</v>
      </c>
      <c r="D13" s="11">
        <f>'[1]04分類帳'!$F$53</f>
        <v>9300</v>
      </c>
      <c r="E13" s="12">
        <f>'[1]04分類帳'!$G$53</f>
        <v>0</v>
      </c>
      <c r="F13" s="12">
        <f>'[1]04分類帳'!$H$53</f>
        <v>0</v>
      </c>
      <c r="G13" s="11">
        <f>'[1]04分類帳'!$I$53</f>
        <v>12400</v>
      </c>
      <c r="H13" s="11">
        <f>'[1]04分類帳'!$J$53</f>
        <v>0</v>
      </c>
      <c r="I13" s="11">
        <f>'[1]04分類帳'!$K$53</f>
        <v>100000</v>
      </c>
      <c r="J13" s="21">
        <f t="shared" si="1"/>
        <v>226646</v>
      </c>
      <c r="K13" s="14">
        <f>'[1]04結算'!$E$4</f>
        <v>3072</v>
      </c>
      <c r="L13" s="15">
        <f>'[1]04結算'!$E$5</f>
        <v>23188</v>
      </c>
      <c r="M13" s="15">
        <f>'[1]04結算'!$E$6</f>
        <v>0</v>
      </c>
      <c r="N13" s="15">
        <f>'[1]04結算'!$E$7</f>
        <v>0</v>
      </c>
      <c r="O13" s="15">
        <f>'[1]04結算'!$E$8</f>
        <v>33861</v>
      </c>
      <c r="P13" s="16">
        <f>'[1]04結算'!$E$9</f>
        <v>5025</v>
      </c>
      <c r="Q13" s="16">
        <f>'[1]04結算'!$E$10</f>
        <v>0</v>
      </c>
      <c r="R13" s="15">
        <f>'[1]04結算'!$E$11</f>
        <v>0</v>
      </c>
      <c r="S13" s="17">
        <f>'[1]04分類帳'!$P$50</f>
        <v>161500</v>
      </c>
      <c r="T13" s="22">
        <f>SUM(K13:S13)</f>
        <v>226646</v>
      </c>
    </row>
    <row r="14" spans="1:20" ht="16.5">
      <c r="A14" s="9" t="s">
        <v>31</v>
      </c>
      <c r="B14" s="3">
        <v>620</v>
      </c>
      <c r="C14" s="22">
        <f t="shared" si="2"/>
        <v>161500</v>
      </c>
      <c r="D14" s="11">
        <f>'[1]05分類帳'!$F$52</f>
        <v>9130</v>
      </c>
      <c r="E14" s="12">
        <f>'[1]05分類帳'!$G$52</f>
        <v>0</v>
      </c>
      <c r="F14" s="12">
        <f>'[1]05分類帳'!$H$52</f>
        <v>0</v>
      </c>
      <c r="G14" s="11">
        <f>'[1]05分類帳'!$I$52</f>
        <v>0</v>
      </c>
      <c r="H14" s="11">
        <f>'[1]05分類帳'!$J$52</f>
        <v>90000</v>
      </c>
      <c r="I14" s="11">
        <f>'[1]05分類帳'!$K$52</f>
        <v>0</v>
      </c>
      <c r="J14" s="21">
        <f t="shared" si="1"/>
        <v>260630</v>
      </c>
      <c r="K14" s="14">
        <f>'[1]05結算'!$E$4</f>
        <v>7622</v>
      </c>
      <c r="L14" s="15">
        <f>'[1]05結算'!$E$5</f>
        <v>23897</v>
      </c>
      <c r="M14" s="15">
        <f>'[1]05結算'!$E$6</f>
        <v>700</v>
      </c>
      <c r="N14" s="15">
        <f>'[1]05結算'!$E$7</f>
        <v>2700</v>
      </c>
      <c r="O14" s="15">
        <f>'[1]05結算'!$E$8</f>
        <v>0</v>
      </c>
      <c r="P14" s="16">
        <f>'[1]05結算'!$E$9</f>
        <v>3347</v>
      </c>
      <c r="Q14" s="16">
        <f>'[1]05結算'!$E$10</f>
        <v>0</v>
      </c>
      <c r="R14" s="15">
        <f>'[1]05結算'!$E$11</f>
        <v>2530</v>
      </c>
      <c r="S14" s="17">
        <f>'[1]05分類帳'!$P$49</f>
        <v>219834</v>
      </c>
      <c r="T14" s="22">
        <f>SUM(K14:S14)</f>
        <v>260630</v>
      </c>
    </row>
    <row r="15" spans="1:20" ht="16.5">
      <c r="A15" s="9" t="s">
        <v>32</v>
      </c>
      <c r="B15" s="3">
        <v>620</v>
      </c>
      <c r="C15" s="22">
        <f t="shared" si="2"/>
        <v>219834</v>
      </c>
      <c r="D15" s="11">
        <f>'[1]06分類帳'!$F$52</f>
        <v>30780</v>
      </c>
      <c r="E15" s="12">
        <f>'[1]06分類帳'!$G$52</f>
        <v>280</v>
      </c>
      <c r="F15" s="12">
        <f>'[1]06分類帳'!$H$52</f>
        <v>0</v>
      </c>
      <c r="G15" s="11">
        <f>'[1]06分類帳'!$I$52</f>
        <v>0</v>
      </c>
      <c r="H15" s="11">
        <f>'[1]06分類帳'!$J$52</f>
        <v>0</v>
      </c>
      <c r="I15" s="11">
        <f>'[1]06分類帳'!$K$52</f>
        <v>-136</v>
      </c>
      <c r="J15" s="21">
        <f t="shared" si="1"/>
        <v>250758</v>
      </c>
      <c r="K15" s="14">
        <f>'[1]06結算'!$E$4</f>
        <v>20520</v>
      </c>
      <c r="L15" s="15">
        <f>'[1]06結算'!$E$5</f>
        <v>46380</v>
      </c>
      <c r="M15" s="15">
        <f>'[1]06結算'!$E$6</f>
        <v>4220</v>
      </c>
      <c r="N15" s="15">
        <f>'[1]06結算'!$E$7</f>
        <v>480</v>
      </c>
      <c r="O15" s="15">
        <f>'[1]06結算'!$E$8</f>
        <v>34746</v>
      </c>
      <c r="P15" s="16">
        <f>'[1]06結算'!$E$9</f>
        <v>4493</v>
      </c>
      <c r="Q15" s="16">
        <f>'[1]06結算'!$E$10</f>
        <v>0</v>
      </c>
      <c r="R15" s="15">
        <f>'[1]06結算'!$E$11</f>
        <v>9000</v>
      </c>
      <c r="S15" s="17">
        <f>'[1]06分類帳'!$P$49</f>
        <v>130919</v>
      </c>
      <c r="T15" s="22">
        <f>SUM(K15:S15)</f>
        <v>250758</v>
      </c>
    </row>
    <row r="16" spans="1:20" ht="28.5" customHeight="1">
      <c r="A16" s="32" t="s">
        <v>33</v>
      </c>
      <c r="B16" s="1" t="s">
        <v>34</v>
      </c>
      <c r="C16" s="22">
        <f>C4</f>
        <v>160697</v>
      </c>
      <c r="D16" s="23">
        <f aca="true" t="shared" si="3" ref="D16:I16">SUM(D4:D15)</f>
        <v>256910</v>
      </c>
      <c r="E16" s="23">
        <f t="shared" si="3"/>
        <v>280</v>
      </c>
      <c r="F16" s="23">
        <f t="shared" si="3"/>
        <v>2480</v>
      </c>
      <c r="G16" s="23">
        <f t="shared" si="3"/>
        <v>19840</v>
      </c>
      <c r="H16" s="23">
        <f t="shared" si="3"/>
        <v>162000</v>
      </c>
      <c r="I16" s="23">
        <f t="shared" si="3"/>
        <v>96335</v>
      </c>
      <c r="J16" s="24">
        <f t="shared" si="1"/>
        <v>698542</v>
      </c>
      <c r="K16" s="25">
        <f>SUM(K4:K15)</f>
        <v>33894</v>
      </c>
      <c r="L16" s="23">
        <f aca="true" t="shared" si="4" ref="L16:R16">SUM(L4:L15)</f>
        <v>225231</v>
      </c>
      <c r="M16" s="23">
        <f t="shared" si="4"/>
        <v>13260</v>
      </c>
      <c r="N16" s="23">
        <f t="shared" si="4"/>
        <v>17504</v>
      </c>
      <c r="O16" s="23">
        <f t="shared" si="4"/>
        <v>185045</v>
      </c>
      <c r="P16" s="23">
        <f t="shared" si="4"/>
        <v>44343</v>
      </c>
      <c r="Q16" s="23">
        <f t="shared" si="4"/>
        <v>0</v>
      </c>
      <c r="R16" s="23">
        <f t="shared" si="4"/>
        <v>48346</v>
      </c>
      <c r="S16" s="22">
        <f>S15</f>
        <v>130919</v>
      </c>
      <c r="T16" s="22">
        <f>SUM(K16:S16)</f>
        <v>698542</v>
      </c>
    </row>
    <row r="17" spans="1:20" ht="46.5" customHeight="1">
      <c r="A17" s="33"/>
      <c r="B17" s="8" t="s">
        <v>35</v>
      </c>
      <c r="C17" s="26">
        <f>C16/J16</f>
        <v>0.23004629642884752</v>
      </c>
      <c r="D17" s="26">
        <f>D16/J16</f>
        <v>0.367780319579925</v>
      </c>
      <c r="E17" s="26">
        <f>E16/J16</f>
        <v>0.00040083488179665645</v>
      </c>
      <c r="F17" s="26">
        <f>F16/J16</f>
        <v>0.0035502518101989573</v>
      </c>
      <c r="G17" s="26">
        <f>G16/J16</f>
        <v>0.02840201448159166</v>
      </c>
      <c r="H17" s="26">
        <f>H16/J16</f>
        <v>0.23191161018235124</v>
      </c>
      <c r="I17" s="26">
        <f>I16/J16</f>
        <v>0.13790867263528894</v>
      </c>
      <c r="J17" s="26">
        <f>(C16+D16+E16+F16+G16+H16+I16)/J16</f>
        <v>1</v>
      </c>
      <c r="K17" s="27">
        <f>K16/(T16-S16)</f>
        <v>0.0597121681115811</v>
      </c>
      <c r="L17" s="26">
        <f>L16/(T16-S16)</f>
        <v>0.3967968176060519</v>
      </c>
      <c r="M17" s="26">
        <f>M16/(T16-S16)</f>
        <v>0.02336057559330753</v>
      </c>
      <c r="N17" s="26">
        <f>N16/(T16-S16)</f>
        <v>0.030837369169325415</v>
      </c>
      <c r="O17" s="26">
        <f>O16/(T16-S16)</f>
        <v>0.32599982735019545</v>
      </c>
      <c r="P17" s="26">
        <f>P16/(T16-S16)</f>
        <v>0.07812051308703136</v>
      </c>
      <c r="Q17" s="26">
        <f>Q16/(T16-S16)</f>
        <v>0</v>
      </c>
      <c r="R17" s="26">
        <f>R16/(T16-S16)</f>
        <v>0.08517272908250723</v>
      </c>
      <c r="S17" s="28" t="s">
        <v>36</v>
      </c>
      <c r="T17" s="29">
        <f>(K16+L16+M16+N16+P16+Q16+R16)/(T16-S16-O16)</f>
        <v>1</v>
      </c>
    </row>
    <row r="18" spans="1:20" ht="63.75" customHeight="1">
      <c r="A18" s="30" t="s">
        <v>37</v>
      </c>
      <c r="B18" s="34" t="s">
        <v>42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3.25" customHeight="1">
      <c r="A19" s="36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36.5" customHeight="1">
      <c r="A20" s="38" t="s">
        <v>39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</sheetData>
  <sheetProtection/>
  <mergeCells count="10">
    <mergeCell ref="A16:A17"/>
    <mergeCell ref="B18:T18"/>
    <mergeCell ref="A19:T19"/>
    <mergeCell ref="A20:T20"/>
    <mergeCell ref="A1:H1"/>
    <mergeCell ref="I1:T1"/>
    <mergeCell ref="A2:A3"/>
    <mergeCell ref="B2:B3"/>
    <mergeCell ref="C2:J2"/>
    <mergeCell ref="K2:T2"/>
  </mergeCells>
  <printOptions/>
  <pageMargins left="0.45" right="0.29" top="1" bottom="1" header="0.5" footer="0.5"/>
  <pageSetup horizontalDpi="600" verticalDpi="600" orientation="landscape" paperSize="1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User</cp:lastModifiedBy>
  <cp:lastPrinted>2013-10-14T04:49:56Z</cp:lastPrinted>
  <dcterms:created xsi:type="dcterms:W3CDTF">2013-07-08T06:49:26Z</dcterms:created>
  <dcterms:modified xsi:type="dcterms:W3CDTF">2014-06-30T05:43:04Z</dcterms:modified>
  <cp:category/>
  <cp:version/>
  <cp:contentType/>
  <cp:contentStatus/>
</cp:coreProperties>
</file>